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ngelica.miranda\Documents\FIDE\"/>
    </mc:Choice>
  </mc:AlternateContent>
  <bookViews>
    <workbookView xWindow="0" yWindow="0" windowWidth="28800" windowHeight="12435"/>
  </bookViews>
  <sheets>
    <sheet name="33.03.010 DGOP - FIDE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3" l="1"/>
  <c r="Q14" i="3" l="1"/>
  <c r="Q16" i="3" s="1"/>
  <c r="AD10" i="3"/>
  <c r="AB10" i="3"/>
  <c r="AA10" i="3"/>
  <c r="Z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G10" i="3"/>
  <c r="F10" i="3"/>
  <c r="AC8" i="3"/>
  <c r="Y8" i="3"/>
  <c r="H8" i="3"/>
  <c r="AC7" i="3"/>
  <c r="Y7" i="3"/>
  <c r="AC6" i="3"/>
  <c r="Y6" i="3"/>
  <c r="AC5" i="3"/>
  <c r="Y5" i="3"/>
  <c r="AC4" i="3"/>
  <c r="Y4" i="3"/>
  <c r="AC3" i="3"/>
  <c r="H3" i="3"/>
  <c r="H10" i="3" s="1"/>
  <c r="AC10" i="3" l="1"/>
  <c r="Y10" i="3"/>
  <c r="Q17" i="3" s="1"/>
  <c r="Q20" i="3" s="1"/>
</calcChain>
</file>

<file path=xl/sharedStrings.xml><?xml version="1.0" encoding="utf-8"?>
<sst xmlns="http://schemas.openxmlformats.org/spreadsheetml/2006/main" count="127" uniqueCount="102">
  <si>
    <t>FLUJOS</t>
  </si>
  <si>
    <t>Región</t>
  </si>
  <si>
    <t>Receptor de los Recursos</t>
  </si>
  <si>
    <t>Ejecutor del Proyecto</t>
  </si>
  <si>
    <t>Proyecto</t>
  </si>
  <si>
    <t>Código BIP</t>
  </si>
  <si>
    <t>Monto del convenio</t>
  </si>
  <si>
    <t>2023 (M$) transferido</t>
  </si>
  <si>
    <t>2024 (M$) transferido</t>
  </si>
  <si>
    <t>2025 (M$)</t>
  </si>
  <si>
    <t>2026 (M$)</t>
  </si>
  <si>
    <t>2027 (M$)</t>
  </si>
  <si>
    <t>2024 (M$) 
Total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</si>
  <si>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</si>
  <si>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</si>
  <si>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</si>
  <si>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</si>
  <si>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</si>
  <si>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</si>
  <si>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</si>
  <si>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</si>
  <si>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</si>
  <si>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</si>
  <si>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</si>
  <si>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</si>
  <si>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2025 (M$)
Total</t>
  </si>
  <si>
    <t xml:space="preserve"> 2026 (M$)
Total</t>
  </si>
  <si>
    <t xml:space="preserve"> 2027 (M$)
Total</t>
  </si>
  <si>
    <t>2028 (M$)
Total</t>
  </si>
  <si>
    <t>Total (M$)</t>
  </si>
  <si>
    <t>Actualización de Estado al 03-04-2025</t>
  </si>
  <si>
    <t>Actualización de estado al 12-05-2025</t>
  </si>
  <si>
    <t>Actualización de estado al 04-06-2025</t>
  </si>
  <si>
    <t>Actualización de estado al 04-07-2025</t>
  </si>
  <si>
    <t>Actualización de estado al 06-08-2025</t>
  </si>
  <si>
    <t>Actualización 26-08-2025</t>
  </si>
  <si>
    <t>Tarapacá</t>
  </si>
  <si>
    <t>Servicio Nacional de Aduana</t>
  </si>
  <si>
    <t>Dirección de Arquitectura</t>
  </si>
  <si>
    <t>Reposición complejo aduanero Quillagua</t>
  </si>
  <si>
    <t>40019944-0</t>
  </si>
  <si>
    <t>Actualmente tiene avance físico y financiero de 40% hasta EP N°6, Aduanas solicita recursos adicionales para pago de AIF, equipamiento y reajustes por M$2.750.000</t>
  </si>
  <si>
    <t>Etapa actual: contrato de obras en ejecución, 60% avance físico aproximado.
Fecha de término prevista: septiembre 2025.</t>
  </si>
  <si>
    <t>Etapa actual: contrato de obras en ejecución, 65% avance físico aproximado.
Fecha de término prevista: septiembre 2025.</t>
  </si>
  <si>
    <t>Etapa actual: contrato de obras en ejecución, 70% avance físico aproximado.  En actualización ficha IDI (estado RE) por aumento de presupuesto solicitado por Aduanas.
Fecha de término prevista: septiembre 2025.</t>
  </si>
  <si>
    <t>Etapa actual: contrato de obras en ejecución, 85% avance físico aproximado. Ficha IDI actualizada en estado RS, por aumento de presupuesto solicitado por Aduanas.
Fecha de término prevista: septiembre 2025.</t>
  </si>
  <si>
    <t>Etapa actual: contrato de obras en ejecución, 100% avance físico aproximado. En preparación antecedentes para solicitud de autorización aumento de presupuesto por M$2.400
Fecha de término prevista: septiembre 2025.</t>
  </si>
  <si>
    <t>Delegación Presidencial Provincial del Tamarugal</t>
  </si>
  <si>
    <t>Conservación Paso fronterizo Colchane</t>
  </si>
  <si>
    <t>40052787-0</t>
  </si>
  <si>
    <t>2° modificación del convenio aprobado por Res DGOP N°007/11.03.2025, se informa adelanto parcial de la cuota 2026 por M$912.004</t>
  </si>
  <si>
    <t>Etapa actual: En proceso de elaboración y tramitación de la resolución de Dirección de Arquitectura para la adjudicación del contrato de obras. 
Fecha de término prevista: octubre 2026.</t>
  </si>
  <si>
    <t>Etapa actual: En proceso de Toma de Razón CGR de la resolución de la Dirección de Arquitectura para la adjudicación del contrato de obras. 
Fecha de término prevista: octubre 2026.</t>
  </si>
  <si>
    <t>Etapa actual: Se adjudicó contrato de obras mediante Resolución TRA DA región de Tarapacá N°2/20.05.2025. 
Fecha de término prevista: octubre 2026.</t>
  </si>
  <si>
    <t>Etapa actual: Contrato en ejecución, avance de obra 10%.
Fecha de término prevista: octubre 2026.</t>
  </si>
  <si>
    <t>Coquimbo</t>
  </si>
  <si>
    <t>Municipalidad de Monte Patria</t>
  </si>
  <si>
    <t>Escuela Fronteriza Frei Montalva Monte Patria</t>
  </si>
  <si>
    <t>S/B</t>
  </si>
  <si>
    <t>RM</t>
  </si>
  <si>
    <t>Gobierno Regional Metropolitano</t>
  </si>
  <si>
    <t>Restauración Basílica del Salvador Etapa 1, Santiago</t>
  </si>
  <si>
    <t>40011526-0</t>
  </si>
  <si>
    <t>El año 2025 se avanzará hasta la licitación del proyecto.</t>
  </si>
  <si>
    <t>Etapa actual: En proceso de reingreso a MIDESO para obtención de RS actualizado. 
Fecha de término prevista: primer semestre 2028.</t>
  </si>
  <si>
    <t>Etapa actual: Se mantiene en proceso de reingreso a MIDESO para obtención de RS actualizado. 
Fecha de término prevista: primer semestre 2028.</t>
  </si>
  <si>
    <t>Etapa actual: 22/08/2025 obtención de RS del proyecto. 
Fecha de término prevista: primer semestre 2028.</t>
  </si>
  <si>
    <t>Construcción Centro Oncologico Fundación Nuestros Hijos</t>
  </si>
  <si>
    <t>40016142-0</t>
  </si>
  <si>
    <t>Se relicitará proyecto en abril/2025, se estima  cursar 1 estado de pago 2025</t>
  </si>
  <si>
    <t>Etapa actual: por publicar.
Fecha de término prevista:  tercer trimestre 2027.</t>
  </si>
  <si>
    <t>Aysén</t>
  </si>
  <si>
    <t>Reposición Edificio administración Aduana Pto. Aysén</t>
  </si>
  <si>
    <t>40007111-0</t>
  </si>
  <si>
    <t>Devolución de retenciones correspondiente a EP N°10 pagado con fondos FIDE.</t>
  </si>
  <si>
    <t>Etapa actual: obra terminada, entregada a Aduanas para la explotación. 
Fecha de término prevista: obra terminada 2024. Actualmente en proceso de devolución de retenciones.</t>
  </si>
  <si>
    <t>Etapa actual: obra terminada, entregada a Aduanas para la explotación. 
Fecha de término: obra terminada 2024. Actualmente en proceso de devolución de retenciones.</t>
  </si>
  <si>
    <t>Ley Ppto 2025 M$</t>
  </si>
  <si>
    <t>(Decreto 20 -M$1.863.799)</t>
  </si>
  <si>
    <t>(-)</t>
  </si>
  <si>
    <t xml:space="preserve">Presupuesto 2025 ajustado </t>
  </si>
  <si>
    <t xml:space="preserve"> (Decreto 347 -M$4.761.977)</t>
  </si>
  <si>
    <t>Ejecución programada presupuesto 2025</t>
  </si>
  <si>
    <t>Saldo presupuestario 2025 M$</t>
  </si>
  <si>
    <t>Etapa actual: Contrato en ejecución, avance de obra 5%.
Fecha de término prevista: octubre 2026.</t>
  </si>
  <si>
    <t>Etapa actual: Contrato en ejecución, avance de obra 10%.
En preparación modificación convenio por redistribución cuotas años 2025-2026.
Fecha de término prevista: octubre 2026.</t>
  </si>
  <si>
    <t>Etapa actual: Por publicar.
Fecha de término prevista:  tercer trimestre 2027.</t>
  </si>
  <si>
    <t>Etapa actual: contrato de obras en ejecución, 100% avance físico aproximado. En trámite respuesta DIPRES por autorización aumento de presupuesto por M$2.400
Fecha de término prevista: septiembre 2025.</t>
  </si>
  <si>
    <t xml:space="preserve">Rebaja presupuestaria para SNA </t>
  </si>
  <si>
    <t>Actualización 10-10-2025</t>
  </si>
  <si>
    <t>Actualización 
04-11-2025</t>
  </si>
  <si>
    <t>Etapa actual: contrato de obras en ejecución, 100% avance físico aproximado.  
Se procede a la modificación de convenio aumentando presupuesto por M$2.400, la DGOP cuenta con disponibilidad para este mayor gasto.
Fecha de término prevista: septiembre 2025.</t>
  </si>
  <si>
    <t>Etapa actual: Contrato en ejecución, avance de obra 10%.
La modificación convenio se encuentra para TR CGR, por redistribución cuotas años 2025-2026.
Fecha de término prevista: octubre 2026.</t>
  </si>
  <si>
    <t>El proyecto se encuentra en proceso de licitación hasta el 25/11/2025
Fecha de término prevista: primer semestre 2028.</t>
  </si>
  <si>
    <t>El proyecto se encuentra en proceso de licitación hasta el 18/11/2025.
El convenio se encuentra en elaboración para rebajar cuota 2025 a M$500.000.
Fecha de término prevista:  tercer trimestre 2027.</t>
  </si>
  <si>
    <t>Actualización 
12-2025</t>
  </si>
  <si>
    <t>Etapa actual: obra terminada, entregada a Aduanas para la explotación. 
Fecha de término: obra terminada 2024.</t>
  </si>
  <si>
    <t>Etapa actual: contrato de obras en ejecución, 100% avance físico aproximado.  
Se procede con la última rendición del año (diciembre 2025) y del convenio  correspondiente a EP 13 EP 14 devolución de retenciones y proforma.
Fecha de término prevista: septiembre 2025.</t>
  </si>
  <si>
    <t>El proyecto se encuentra en proceso de licitación hasta el 25/11/2025.
Fecha de término prevista: primer semestre 2028.</t>
  </si>
  <si>
    <t>El proyecto se encuentra en proceso de apertura económica 29/12/2025.
El convenio se encuentra en elaboración para rebajar cuota 2025 en M$500.000.
Fecha de término prevista:  tercer trimestre 2027.</t>
  </si>
  <si>
    <t>Etapa actual: Contrato en ejecución, avance de obra 20%.
Fecha de término prevista: octubre 2026.</t>
  </si>
  <si>
    <t>(Decreto 1804 -M$825.503)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</si>
</sst>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000_);[Red]\(#,000\)"/>
  </numFmts>
  <fonts count="19" x14ac:knownFonts="1"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rgb="FF000000"/>
      <name val="Calibri"/>
      <family val="2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2F75B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3" borderId="5" xfId="0" applyNumberFormat="1" applyFont="1" applyFill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5" xfId="0" applyNumberFormat="1" applyFont="1" applyFill="1" applyBorder="1" applyAlignment="1">
      <alignment vertical="center" wrapText="1"/>
    </xf>
    <xf numFmtId="164" fontId="4" fillId="3" borderId="6" xfId="0" applyNumberFormat="1" applyFont="1" applyFill="1" applyBorder="1" applyAlignment="1">
      <alignment vertical="center" wrapText="1"/>
    </xf>
    <xf numFmtId="164" fontId="4" fillId="0" borderId="6" xfId="0" applyNumberFormat="1" applyFont="1" applyBorder="1" applyAlignment="1">
      <alignment vertical="center" wrapText="1"/>
    </xf>
    <xf numFmtId="3" fontId="5" fillId="0" borderId="0" xfId="0" applyNumberFormat="1" applyFont="1"/>
    <xf numFmtId="164" fontId="6" fillId="0" borderId="0" xfId="0" applyNumberFormat="1" applyFont="1" applyFill="1" applyAlignment="1">
      <alignment vertical="top"/>
    </xf>
    <xf numFmtId="164" fontId="0" fillId="0" borderId="0" xfId="0" applyNumberFormat="1" applyAlignment="1">
      <alignment vertical="top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vertical="center" wrapText="1"/>
    </xf>
    <xf numFmtId="3" fontId="9" fillId="0" borderId="9" xfId="0" applyNumberFormat="1" applyFont="1" applyFill="1" applyBorder="1" applyAlignment="1">
      <alignment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9" fillId="0" borderId="6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vertical="center" wrapText="1"/>
    </xf>
    <xf numFmtId="3" fontId="13" fillId="0" borderId="11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/>
    <xf numFmtId="3" fontId="0" fillId="0" borderId="0" xfId="0" applyNumberFormat="1"/>
    <xf numFmtId="9" fontId="0" fillId="0" borderId="0" xfId="1" applyNumberFormat="1" applyFont="1"/>
    <xf numFmtId="3" fontId="0" fillId="0" borderId="0" xfId="0" applyNumberFormat="1" applyFont="1" applyAlignment="1">
      <alignment vertical="top"/>
    </xf>
    <xf numFmtId="3" fontId="14" fillId="0" borderId="4" xfId="0" applyNumberFormat="1" applyFont="1" applyFill="1" applyBorder="1" applyAlignment="1">
      <alignment horizontal="right" vertical="center" wrapText="1"/>
    </xf>
    <xf numFmtId="3" fontId="0" fillId="0" borderId="0" xfId="0" applyNumberFormat="1" applyAlignment="1">
      <alignment vertical="top"/>
    </xf>
    <xf numFmtId="3" fontId="13" fillId="0" borderId="4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/>
    <xf numFmtId="3" fontId="15" fillId="0" borderId="4" xfId="0" applyNumberFormat="1" applyFont="1" applyFill="1" applyBorder="1" applyAlignment="1"/>
    <xf numFmtId="3" fontId="16" fillId="0" borderId="0" xfId="0" applyNumberFormat="1" applyFont="1" applyFill="1" applyBorder="1" applyAlignment="1">
      <alignment horizontal="right" vertical="center" wrapText="1"/>
    </xf>
    <xf numFmtId="0" fontId="2" fillId="0" borderId="13" xfId="0" applyFont="1" applyBorder="1" applyAlignment="1">
      <alignment horizontal="center"/>
    </xf>
    <xf numFmtId="0" fontId="3" fillId="4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3" fontId="7" fillId="4" borderId="8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6" borderId="4" xfId="0" applyFont="1" applyFill="1" applyBorder="1" applyAlignment="1">
      <alignment horizontal="justify" vertical="top" wrapText="1"/>
    </xf>
    <xf numFmtId="3" fontId="1" fillId="0" borderId="4" xfId="0" applyNumberFormat="1" applyFont="1" applyBorder="1" applyAlignment="1">
      <alignment horizontal="justify" vertical="top" wrapText="1"/>
    </xf>
    <xf numFmtId="3" fontId="7" fillId="4" borderId="4" xfId="0" applyNumberFormat="1" applyFont="1" applyFill="1" applyBorder="1" applyAlignment="1">
      <alignment vertical="center" wrapText="1"/>
    </xf>
    <xf numFmtId="3" fontId="1" fillId="0" borderId="15" xfId="0" applyNumberFormat="1" applyFont="1" applyBorder="1" applyAlignment="1">
      <alignment horizontal="justify" vertical="top" wrapText="1"/>
    </xf>
    <xf numFmtId="3" fontId="2" fillId="0" borderId="0" xfId="0" applyNumberFormat="1" applyFont="1"/>
    <xf numFmtId="0" fontId="1" fillId="0" borderId="16" xfId="0" applyFont="1" applyBorder="1" applyAlignment="1">
      <alignment horizontal="justify" vertical="top" wrapText="1"/>
    </xf>
    <xf numFmtId="0" fontId="1" fillId="6" borderId="16" xfId="0" applyFont="1" applyFill="1" applyBorder="1" applyAlignment="1">
      <alignment horizontal="justify" vertical="top" wrapText="1"/>
    </xf>
    <xf numFmtId="3" fontId="1" fillId="0" borderId="16" xfId="0" applyNumberFormat="1" applyFont="1" applyBorder="1" applyAlignment="1">
      <alignment horizontal="justify" vertical="top" wrapText="1"/>
    </xf>
    <xf numFmtId="3" fontId="1" fillId="0" borderId="17" xfId="0" applyNumberFormat="1" applyFont="1" applyBorder="1" applyAlignment="1">
      <alignment horizontal="justify" vertical="top" wrapText="1"/>
    </xf>
    <xf numFmtId="3" fontId="9" fillId="7" borderId="9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right" vertical="center" wrapText="1" indent="2"/>
    </xf>
    <xf numFmtId="0" fontId="11" fillId="0" borderId="1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right" vertical="center" wrapText="1" indent="2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right" vertical="center" wrapText="1" indent="2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BFBFBF"/>
      <color rgb="FFFFFFFF"/>
      <color rgb="FF5B9BD5"/>
      <color rgb="FFDDEBF7"/>
      <color rgb="FFE2EFDA"/>
      <color rgb="FFEDEDED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"/>
  <sheetViews>
    <sheetView tabSelected="1" topLeftCell="C1" zoomScale="80" zoomScaleNormal="80" workbookViewId="0">
      <selection activeCell="Y10" sqref="Y10"/>
    </sheetView>
  </sheetViews>
  <sheetFormatPr baseColWidth="10" defaultColWidth="12.85546875" defaultRowHeight="48" customHeight="1" x14ac:dyDescent="0.2"/>
  <cols>
    <col min="9" max="12" width="0" hidden="1" customWidth="1"/>
    <col min="37" max="37" width="23.7109375" customWidth="1"/>
    <col min="38" max="38" width="27.42578125" customWidth="1"/>
  </cols>
  <sheetData>
    <row r="1" spans="1:38" ht="36" customHeight="1" x14ac:dyDescent="0.2">
      <c r="A1" s="3"/>
      <c r="B1" s="3"/>
      <c r="C1" s="3"/>
      <c r="D1" s="3"/>
      <c r="E1" s="3"/>
      <c r="F1" s="4"/>
      <c r="L1" s="19" t="s">
        <v>0</v>
      </c>
      <c r="Y1" s="39"/>
    </row>
    <row r="2" spans="1:38" ht="48" customHeight="1" x14ac:dyDescent="0.2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20" t="s">
        <v>12</v>
      </c>
      <c r="M2" s="21" t="s">
        <v>13</v>
      </c>
      <c r="N2" s="21" t="s">
        <v>14</v>
      </c>
      <c r="O2" s="21" t="s">
        <v>15</v>
      </c>
      <c r="P2" s="21" t="s">
        <v>16</v>
      </c>
      <c r="Q2" s="21" t="s">
        <v>17</v>
      </c>
      <c r="R2" s="21" t="s">
        <v>18</v>
      </c>
      <c r="S2" s="21" t="s">
        <v>19</v>
      </c>
      <c r="T2" s="21" t="s">
        <v>20</v>
      </c>
      <c r="U2" s="21" t="s">
        <v>21</v>
      </c>
      <c r="V2" s="21" t="s">
        <v>22</v>
      </c>
      <c r="W2" s="21" t="s">
        <v>23</v>
      </c>
      <c r="X2" s="21" t="s">
        <v>24</v>
      </c>
      <c r="Y2" s="40" t="s">
        <v>25</v>
      </c>
      <c r="Z2" s="41" t="s">
        <v>26</v>
      </c>
      <c r="AA2" s="41" t="s">
        <v>27</v>
      </c>
      <c r="AB2" s="41" t="s">
        <v>28</v>
      </c>
      <c r="AC2" s="41" t="s">
        <v>29</v>
      </c>
      <c r="AD2" s="42" t="s">
        <v>30</v>
      </c>
      <c r="AE2" s="42" t="s">
        <v>31</v>
      </c>
      <c r="AF2" s="42" t="s">
        <v>32</v>
      </c>
      <c r="AG2" s="42" t="s">
        <v>33</v>
      </c>
      <c r="AH2" s="42" t="s">
        <v>34</v>
      </c>
      <c r="AI2" s="42" t="s">
        <v>35</v>
      </c>
      <c r="AJ2" s="42" t="s">
        <v>89</v>
      </c>
      <c r="AK2" s="42" t="s">
        <v>90</v>
      </c>
      <c r="AL2" s="42" t="s">
        <v>95</v>
      </c>
    </row>
    <row r="3" spans="1:38" ht="73.5" customHeight="1" x14ac:dyDescent="0.2">
      <c r="A3" s="8" t="s">
        <v>36</v>
      </c>
      <c r="B3" s="8" t="s">
        <v>37</v>
      </c>
      <c r="C3" s="8" t="s">
        <v>38</v>
      </c>
      <c r="D3" s="8" t="s">
        <v>39</v>
      </c>
      <c r="E3" s="8" t="s">
        <v>40</v>
      </c>
      <c r="F3" s="9">
        <v>26362467</v>
      </c>
      <c r="G3" s="10">
        <v>75490</v>
      </c>
      <c r="H3" s="10">
        <f>7933173+700000</f>
        <v>8633173</v>
      </c>
      <c r="I3" s="10">
        <v>17653804</v>
      </c>
      <c r="J3" s="10">
        <v>0</v>
      </c>
      <c r="K3" s="10">
        <v>0</v>
      </c>
      <c r="L3" s="22">
        <v>6594956</v>
      </c>
      <c r="M3" s="23">
        <v>0</v>
      </c>
      <c r="N3" s="23">
        <v>0</v>
      </c>
      <c r="O3" s="23">
        <v>0</v>
      </c>
      <c r="P3" s="23">
        <v>4234446</v>
      </c>
      <c r="Q3" s="23">
        <v>0</v>
      </c>
      <c r="R3" s="23">
        <v>0</v>
      </c>
      <c r="S3" s="23">
        <v>0</v>
      </c>
      <c r="T3" s="23">
        <v>7821415</v>
      </c>
      <c r="U3" s="26"/>
      <c r="V3" s="26">
        <v>3251628.4709999999</v>
      </c>
      <c r="W3" s="26">
        <v>0</v>
      </c>
      <c r="X3" s="26">
        <v>6171235</v>
      </c>
      <c r="Y3" s="43">
        <f>SUM(M3:X3)</f>
        <v>21478724.471000001</v>
      </c>
      <c r="Z3" s="23">
        <v>0</v>
      </c>
      <c r="AA3" s="23">
        <v>0</v>
      </c>
      <c r="AB3" s="23">
        <v>0</v>
      </c>
      <c r="AC3" s="23">
        <f t="shared" ref="AC3:AC8" si="0">SUM(L3:X3)+Z3+AA3</f>
        <v>28073680.471000001</v>
      </c>
      <c r="AD3" s="44" t="s">
        <v>41</v>
      </c>
      <c r="AE3" s="45" t="s">
        <v>42</v>
      </c>
      <c r="AF3" s="45" t="s">
        <v>43</v>
      </c>
      <c r="AG3" s="45" t="s">
        <v>44</v>
      </c>
      <c r="AH3" s="45" t="s">
        <v>45</v>
      </c>
      <c r="AI3" s="52" t="s">
        <v>46</v>
      </c>
      <c r="AJ3" s="52" t="s">
        <v>87</v>
      </c>
      <c r="AK3" s="52" t="s">
        <v>91</v>
      </c>
      <c r="AL3" s="52" t="s">
        <v>97</v>
      </c>
    </row>
    <row r="4" spans="1:38" ht="65.25" customHeight="1" x14ac:dyDescent="0.2">
      <c r="A4" s="11" t="s">
        <v>36</v>
      </c>
      <c r="B4" s="11" t="s">
        <v>47</v>
      </c>
      <c r="C4" s="11" t="s">
        <v>38</v>
      </c>
      <c r="D4" s="11" t="s">
        <v>48</v>
      </c>
      <c r="E4" s="11" t="s">
        <v>49</v>
      </c>
      <c r="F4" s="9">
        <v>11459633</v>
      </c>
      <c r="G4" s="10">
        <v>0</v>
      </c>
      <c r="H4" s="10">
        <v>1747014</v>
      </c>
      <c r="I4" s="10">
        <v>6193957</v>
      </c>
      <c r="J4" s="10">
        <v>3518662</v>
      </c>
      <c r="K4" s="10">
        <v>0</v>
      </c>
      <c r="L4" s="22">
        <v>1747014</v>
      </c>
      <c r="M4" s="23">
        <v>0</v>
      </c>
      <c r="N4" s="23">
        <v>0</v>
      </c>
      <c r="O4" s="23">
        <v>0</v>
      </c>
      <c r="P4" s="23">
        <v>0</v>
      </c>
      <c r="Q4" s="23">
        <v>0</v>
      </c>
      <c r="R4" s="23">
        <v>0</v>
      </c>
      <c r="S4" s="23">
        <v>0</v>
      </c>
      <c r="T4" s="23">
        <v>0</v>
      </c>
      <c r="U4" s="23">
        <v>0</v>
      </c>
      <c r="V4" s="23">
        <v>6193957</v>
      </c>
      <c r="W4" s="56">
        <v>912004</v>
      </c>
      <c r="X4" s="56"/>
      <c r="Y4" s="43">
        <f>SUM(M4:X4)</f>
        <v>7105961</v>
      </c>
      <c r="Z4" s="23">
        <v>2606658</v>
      </c>
      <c r="AA4" s="23">
        <v>0</v>
      </c>
      <c r="AB4" s="23">
        <v>0</v>
      </c>
      <c r="AC4" s="23">
        <f t="shared" si="0"/>
        <v>11459633</v>
      </c>
      <c r="AD4" s="44" t="s">
        <v>50</v>
      </c>
      <c r="AE4" s="45" t="s">
        <v>51</v>
      </c>
      <c r="AF4" s="45" t="s">
        <v>52</v>
      </c>
      <c r="AG4" s="45" t="s">
        <v>53</v>
      </c>
      <c r="AH4" s="45" t="s">
        <v>54</v>
      </c>
      <c r="AI4" s="52" t="s">
        <v>84</v>
      </c>
      <c r="AJ4" s="52" t="s">
        <v>85</v>
      </c>
      <c r="AK4" s="52" t="s">
        <v>92</v>
      </c>
      <c r="AL4" s="52" t="s">
        <v>100</v>
      </c>
    </row>
    <row r="5" spans="1:38" ht="48" customHeight="1" x14ac:dyDescent="0.2">
      <c r="A5" s="11" t="s">
        <v>55</v>
      </c>
      <c r="B5" s="11" t="s">
        <v>56</v>
      </c>
      <c r="C5" s="11" t="s">
        <v>38</v>
      </c>
      <c r="D5" s="11" t="s">
        <v>57</v>
      </c>
      <c r="E5" s="11" t="s">
        <v>58</v>
      </c>
      <c r="F5" s="12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22">
        <v>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43">
        <f t="shared" ref="Y5:Y7" si="1">SUM(M5:X5)</f>
        <v>0</v>
      </c>
      <c r="Z5" s="23">
        <v>0</v>
      </c>
      <c r="AA5" s="23">
        <v>0</v>
      </c>
      <c r="AB5" s="23">
        <v>0</v>
      </c>
      <c r="AC5" s="23">
        <f t="shared" si="0"/>
        <v>0</v>
      </c>
      <c r="AD5" s="46"/>
      <c r="AE5" s="47"/>
      <c r="AF5" s="47"/>
      <c r="AG5" s="47"/>
      <c r="AH5" s="47"/>
      <c r="AI5" s="53"/>
      <c r="AJ5" s="53"/>
      <c r="AK5" s="53"/>
      <c r="AL5" s="53"/>
    </row>
    <row r="6" spans="1:38" ht="48" customHeight="1" x14ac:dyDescent="0.2">
      <c r="A6" s="11" t="s">
        <v>59</v>
      </c>
      <c r="B6" s="11" t="s">
        <v>60</v>
      </c>
      <c r="C6" s="11" t="s">
        <v>38</v>
      </c>
      <c r="D6" s="11" t="s">
        <v>61</v>
      </c>
      <c r="E6" s="11" t="s">
        <v>62</v>
      </c>
      <c r="F6" s="9">
        <v>12787272</v>
      </c>
      <c r="G6" s="10">
        <v>0</v>
      </c>
      <c r="H6" s="10">
        <v>10000</v>
      </c>
      <c r="I6" s="10">
        <v>1600000</v>
      </c>
      <c r="J6" s="10">
        <v>10177272</v>
      </c>
      <c r="K6" s="10">
        <v>1000000</v>
      </c>
      <c r="L6" s="22">
        <v>10000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43">
        <f t="shared" si="1"/>
        <v>0</v>
      </c>
      <c r="Z6" s="23">
        <v>4000000</v>
      </c>
      <c r="AA6" s="23">
        <v>8777272</v>
      </c>
      <c r="AB6" s="23">
        <v>0</v>
      </c>
      <c r="AC6" s="23">
        <f t="shared" si="0"/>
        <v>12787272</v>
      </c>
      <c r="AD6" s="44" t="s">
        <v>63</v>
      </c>
      <c r="AE6" s="48" t="s">
        <v>64</v>
      </c>
      <c r="AF6" s="48" t="s">
        <v>64</v>
      </c>
      <c r="AG6" s="48" t="s">
        <v>64</v>
      </c>
      <c r="AH6" s="48" t="s">
        <v>65</v>
      </c>
      <c r="AI6" s="54" t="s">
        <v>66</v>
      </c>
      <c r="AJ6" s="54" t="s">
        <v>66</v>
      </c>
      <c r="AK6" s="54" t="s">
        <v>93</v>
      </c>
      <c r="AL6" s="54" t="s">
        <v>98</v>
      </c>
    </row>
    <row r="7" spans="1:38" ht="48" customHeight="1" x14ac:dyDescent="0.2">
      <c r="A7" s="11" t="s">
        <v>59</v>
      </c>
      <c r="B7" s="11" t="s">
        <v>60</v>
      </c>
      <c r="C7" s="11" t="s">
        <v>38</v>
      </c>
      <c r="D7" s="11" t="s">
        <v>67</v>
      </c>
      <c r="E7" s="11" t="s">
        <v>68</v>
      </c>
      <c r="F7" s="9">
        <v>8588535</v>
      </c>
      <c r="G7" s="10">
        <v>0</v>
      </c>
      <c r="H7" s="10">
        <v>10000</v>
      </c>
      <c r="I7" s="10">
        <v>3500000</v>
      </c>
      <c r="J7" s="10">
        <v>5078535</v>
      </c>
      <c r="K7" s="10">
        <v>0</v>
      </c>
      <c r="L7" s="22">
        <v>10000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43">
        <f t="shared" si="1"/>
        <v>0</v>
      </c>
      <c r="Z7" s="23">
        <v>8078535</v>
      </c>
      <c r="AA7" s="23">
        <v>500000</v>
      </c>
      <c r="AB7" s="23">
        <v>0</v>
      </c>
      <c r="AC7" s="23">
        <f t="shared" si="0"/>
        <v>8588535</v>
      </c>
      <c r="AD7" s="44" t="s">
        <v>69</v>
      </c>
      <c r="AE7" s="48" t="s">
        <v>70</v>
      </c>
      <c r="AF7" s="48" t="s">
        <v>70</v>
      </c>
      <c r="AG7" s="48" t="s">
        <v>70</v>
      </c>
      <c r="AH7" s="48" t="s">
        <v>86</v>
      </c>
      <c r="AI7" s="54" t="s">
        <v>86</v>
      </c>
      <c r="AJ7" s="54" t="s">
        <v>86</v>
      </c>
      <c r="AK7" s="54" t="s">
        <v>94</v>
      </c>
      <c r="AL7" s="54" t="s">
        <v>99</v>
      </c>
    </row>
    <row r="8" spans="1:38" ht="82.5" customHeight="1" x14ac:dyDescent="0.2">
      <c r="A8" s="8" t="s">
        <v>71</v>
      </c>
      <c r="B8" s="8" t="s">
        <v>37</v>
      </c>
      <c r="C8" s="8" t="s">
        <v>38</v>
      </c>
      <c r="D8" s="8" t="s">
        <v>72</v>
      </c>
      <c r="E8" s="8" t="s">
        <v>73</v>
      </c>
      <c r="F8" s="13">
        <v>2586342</v>
      </c>
      <c r="G8" s="14">
        <v>300</v>
      </c>
      <c r="H8" s="14">
        <f>1708063+877979</f>
        <v>2586042</v>
      </c>
      <c r="I8" s="14">
        <v>0</v>
      </c>
      <c r="J8" s="14">
        <v>0</v>
      </c>
      <c r="K8" s="14">
        <v>0</v>
      </c>
      <c r="L8" s="24">
        <v>2255477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5054.7160000000003</v>
      </c>
      <c r="X8" s="27"/>
      <c r="Y8" s="49">
        <f>SUM(M8:X8)</f>
        <v>5054.7160000000003</v>
      </c>
      <c r="Z8" s="23">
        <v>0</v>
      </c>
      <c r="AA8" s="23">
        <v>0</v>
      </c>
      <c r="AB8" s="23">
        <v>0</v>
      </c>
      <c r="AC8" s="23">
        <f t="shared" si="0"/>
        <v>2260531.716</v>
      </c>
      <c r="AD8" s="44" t="s">
        <v>74</v>
      </c>
      <c r="AE8" s="50" t="s">
        <v>75</v>
      </c>
      <c r="AF8" s="50" t="s">
        <v>75</v>
      </c>
      <c r="AG8" s="50" t="s">
        <v>76</v>
      </c>
      <c r="AH8" s="50" t="s">
        <v>76</v>
      </c>
      <c r="AI8" s="55" t="s">
        <v>76</v>
      </c>
      <c r="AJ8" s="55" t="s">
        <v>76</v>
      </c>
      <c r="AK8" s="55" t="s">
        <v>76</v>
      </c>
      <c r="AL8" s="55" t="s">
        <v>96</v>
      </c>
    </row>
    <row r="9" spans="1:38" ht="11.1" customHeight="1" x14ac:dyDescent="0.2"/>
    <row r="10" spans="1:38" s="1" customFormat="1" ht="23.1" customHeight="1" x14ac:dyDescent="0.2">
      <c r="F10" s="15">
        <f t="shared" ref="F10:K10" si="2">SUM(F3:F9)</f>
        <v>61784249</v>
      </c>
      <c r="G10" s="15">
        <f t="shared" si="2"/>
        <v>75790</v>
      </c>
      <c r="H10" s="15">
        <f t="shared" si="2"/>
        <v>12986229</v>
      </c>
      <c r="I10" s="15">
        <f t="shared" si="2"/>
        <v>28947761</v>
      </c>
      <c r="J10" s="15">
        <f t="shared" si="2"/>
        <v>18774469</v>
      </c>
      <c r="K10" s="15">
        <f t="shared" si="2"/>
        <v>1000000</v>
      </c>
      <c r="L10" s="15">
        <f>SUM(L3:L9)</f>
        <v>10617447</v>
      </c>
      <c r="M10" s="15">
        <f t="shared" ref="M10:AC10" si="3">SUM(M3:M9)</f>
        <v>0</v>
      </c>
      <c r="N10" s="15">
        <f t="shared" si="3"/>
        <v>0</v>
      </c>
      <c r="O10" s="15">
        <f t="shared" si="3"/>
        <v>0</v>
      </c>
      <c r="P10" s="15">
        <f t="shared" si="3"/>
        <v>4234446</v>
      </c>
      <c r="Q10" s="15">
        <f t="shared" si="3"/>
        <v>0</v>
      </c>
      <c r="R10" s="15">
        <f t="shared" si="3"/>
        <v>0</v>
      </c>
      <c r="S10" s="15">
        <f t="shared" si="3"/>
        <v>0</v>
      </c>
      <c r="T10" s="15">
        <f t="shared" si="3"/>
        <v>7821415</v>
      </c>
      <c r="U10" s="15">
        <f t="shared" si="3"/>
        <v>0</v>
      </c>
      <c r="V10" s="15">
        <f t="shared" si="3"/>
        <v>9445585.4710000008</v>
      </c>
      <c r="W10" s="15">
        <f t="shared" si="3"/>
        <v>917058.71600000001</v>
      </c>
      <c r="X10" s="15">
        <f t="shared" si="3"/>
        <v>6171235</v>
      </c>
      <c r="Y10" s="15">
        <f>SUM(Y3:Y9)</f>
        <v>28589740.186999999</v>
      </c>
      <c r="Z10" s="15">
        <f t="shared" si="3"/>
        <v>14685193</v>
      </c>
      <c r="AA10" s="15">
        <f t="shared" si="3"/>
        <v>9277272</v>
      </c>
      <c r="AB10" s="15">
        <f t="shared" si="3"/>
        <v>0</v>
      </c>
      <c r="AC10" s="15">
        <f t="shared" si="3"/>
        <v>63169652.186999999</v>
      </c>
      <c r="AD10" s="15">
        <f>SUM(AD3:AD9)</f>
        <v>0</v>
      </c>
    </row>
    <row r="11" spans="1:38" ht="17.100000000000001" customHeight="1" x14ac:dyDescent="0.2">
      <c r="Y11" s="51"/>
    </row>
    <row r="12" spans="1:38" ht="15" x14ac:dyDescent="0.25">
      <c r="B12" s="16"/>
      <c r="C12" s="16"/>
      <c r="D12" s="16"/>
      <c r="E12" s="16"/>
      <c r="J12" s="18"/>
      <c r="L12" s="63" t="s">
        <v>77</v>
      </c>
      <c r="M12" s="64"/>
      <c r="N12" s="64"/>
      <c r="O12" s="64"/>
      <c r="P12" s="65"/>
      <c r="Q12" s="28">
        <v>37275989</v>
      </c>
      <c r="R12" s="29"/>
      <c r="S12" s="30"/>
      <c r="T12" s="31"/>
      <c r="U12" s="30"/>
      <c r="V12" s="30"/>
      <c r="X12" s="32"/>
      <c r="Y12" s="30"/>
      <c r="Z12" s="15"/>
    </row>
    <row r="13" spans="1:38" s="2" customFormat="1" ht="15" x14ac:dyDescent="0.25">
      <c r="B13" s="16"/>
      <c r="C13" s="16"/>
      <c r="D13" s="16"/>
      <c r="E13" s="16"/>
      <c r="L13" s="57" t="s">
        <v>78</v>
      </c>
      <c r="M13" s="58"/>
      <c r="N13" s="58"/>
      <c r="O13" s="58"/>
      <c r="P13" s="59"/>
      <c r="Q13" s="33">
        <v>1863799</v>
      </c>
      <c r="R13" s="29" t="s">
        <v>79</v>
      </c>
      <c r="T13" s="34"/>
      <c r="U13" s="34"/>
      <c r="V13" s="32"/>
      <c r="W13" s="34"/>
      <c r="X13" s="34"/>
      <c r="Z13" s="15"/>
      <c r="AC13" s="34"/>
    </row>
    <row r="14" spans="1:38" ht="15" x14ac:dyDescent="0.25">
      <c r="B14" s="17"/>
      <c r="C14" s="17"/>
      <c r="D14" s="17"/>
      <c r="E14" s="17"/>
      <c r="F14" s="18"/>
      <c r="H14" s="18"/>
      <c r="I14" s="18"/>
      <c r="L14" s="57" t="s">
        <v>80</v>
      </c>
      <c r="M14" s="58"/>
      <c r="N14" s="58"/>
      <c r="O14" s="58"/>
      <c r="P14" s="59"/>
      <c r="Q14" s="35">
        <f>+Q12-Q13</f>
        <v>35412190</v>
      </c>
      <c r="R14" s="36"/>
      <c r="W14" s="30"/>
      <c r="X14" s="30"/>
      <c r="Y14" s="30"/>
      <c r="Z14" s="15"/>
    </row>
    <row r="15" spans="1:38" ht="15" x14ac:dyDescent="0.25">
      <c r="L15" s="57" t="s">
        <v>81</v>
      </c>
      <c r="M15" s="58"/>
      <c r="N15" s="58"/>
      <c r="O15" s="58"/>
      <c r="P15" s="59"/>
      <c r="Q15" s="33">
        <v>4761977</v>
      </c>
      <c r="R15" s="29" t="s">
        <v>79</v>
      </c>
      <c r="S15" s="30"/>
      <c r="T15" s="30"/>
      <c r="Y15" s="30"/>
    </row>
    <row r="16" spans="1:38" ht="15" x14ac:dyDescent="0.25">
      <c r="L16" s="57" t="s">
        <v>80</v>
      </c>
      <c r="M16" s="58"/>
      <c r="N16" s="58"/>
      <c r="O16" s="58"/>
      <c r="P16" s="59"/>
      <c r="Q16" s="37">
        <f>+Q14-Q15</f>
        <v>30650213</v>
      </c>
      <c r="R16" s="36"/>
      <c r="W16" s="30"/>
      <c r="X16" s="30"/>
    </row>
    <row r="17" spans="5:24" ht="15" x14ac:dyDescent="0.2">
      <c r="L17" s="57" t="s">
        <v>82</v>
      </c>
      <c r="M17" s="58"/>
      <c r="N17" s="58"/>
      <c r="O17" s="58"/>
      <c r="P17" s="59"/>
      <c r="Q17" s="35">
        <f>+Y10</f>
        <v>28589740.186999999</v>
      </c>
      <c r="R17" s="38"/>
    </row>
    <row r="18" spans="5:24" ht="15" x14ac:dyDescent="0.25">
      <c r="L18" s="66" t="s">
        <v>88</v>
      </c>
      <c r="M18" s="67"/>
      <c r="N18" s="67"/>
      <c r="O18" s="67"/>
      <c r="P18" s="68"/>
      <c r="Q18" s="33">
        <v>77000</v>
      </c>
      <c r="R18" s="29" t="s">
        <v>79</v>
      </c>
      <c r="X18" s="30"/>
    </row>
    <row r="19" spans="5:24" ht="15" customHeight="1" x14ac:dyDescent="0.25">
      <c r="M19" s="69" t="s">
        <v>101</v>
      </c>
      <c r="N19" s="69"/>
      <c r="O19" s="69"/>
      <c r="P19" s="69"/>
      <c r="Q19" s="33">
        <v>825503</v>
      </c>
      <c r="R19" t="s">
        <v>79</v>
      </c>
    </row>
    <row r="20" spans="5:24" ht="22.15" customHeight="1" x14ac:dyDescent="0.25">
      <c r="E20" s="2"/>
      <c r="F20" s="2"/>
      <c r="G20" s="2"/>
      <c r="H20" s="2"/>
      <c r="I20" s="2"/>
      <c r="J20" s="2"/>
      <c r="K20" s="2"/>
      <c r="L20" s="60" t="s">
        <v>83</v>
      </c>
      <c r="M20" s="61"/>
      <c r="N20" s="61"/>
      <c r="O20" s="61"/>
      <c r="P20" s="62"/>
      <c r="Q20" s="35">
        <f>+Q16-Q17-Q18-Q19</f>
        <v>1157969.813000001</v>
      </c>
      <c r="R20" s="29"/>
    </row>
  </sheetData>
  <mergeCells count="9">
    <mergeCell ref="L17:P17"/>
    <mergeCell ref="L20:P20"/>
    <mergeCell ref="L12:P12"/>
    <mergeCell ref="L13:P13"/>
    <mergeCell ref="L14:P14"/>
    <mergeCell ref="L15:P15"/>
    <mergeCell ref="L16:P16"/>
    <mergeCell ref="L18:P18"/>
    <mergeCell ref="M19:P19"/>
  </mergeCells>
  <pageMargins left="0.25" right="0.25" top="0.75" bottom="0.75" header="0.3" footer="0.3"/>
  <pageSetup paperSize="121" scale="40" orientation="landscape" r:id="rId1"/>
  <ignoredErrors>
    <ignoredError sqref="Y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33.03.010 DGOP - FIDE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Soto M</dc:creator>
  <cp:lastModifiedBy>Angelica Miranda Estrada (ARQ)</cp:lastModifiedBy>
  <cp:lastPrinted>2025-09-30T18:39:07Z</cp:lastPrinted>
  <dcterms:created xsi:type="dcterms:W3CDTF">2024-12-24T12:39:41Z</dcterms:created>
  <dcterms:modified xsi:type="dcterms:W3CDTF">2025-12-30T14:01:49Z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2058-12.2.0.22222</vt:lpwstr>
  </property>
  <property fmtid="{D5CDD505-2E9C-101B-9397-08002B2CF9AE}" pid="3" name="ICV">
    <vt:lpwstr>09076A1A983F4E349F8F78A53ED94ED0_13</vt:lpwstr>
  </property>
</Properties>
</file>